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E:\namery_2016\"/>
    </mc:Choice>
  </mc:AlternateContent>
  <xr:revisionPtr revIDLastSave="0" documentId="13_ncr:1_{E512FEB0-2213-4393-A013-AAE714BC4D7E}" xr6:coauthVersionLast="47" xr6:coauthVersionMax="47" xr10:uidLastSave="{00000000-0000-0000-0000-000000000000}"/>
  <bookViews>
    <workbookView xWindow="27675" yWindow="1020" windowWidth="19980" windowHeight="13080" xr2:uid="{00000000-000D-0000-FFFF-FFFF00000000}"/>
  </bookViews>
  <sheets>
    <sheet name="Vzorek" sheetId="1" r:id="rId1"/>
  </sheets>
  <calcPr calcId="18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4" i="1"/>
  <c r="F63" i="1" l="1"/>
  <c r="F59" i="1"/>
  <c r="F55" i="1"/>
  <c r="F51" i="1"/>
  <c r="F47" i="1"/>
  <c r="F43" i="1"/>
  <c r="F39" i="1"/>
  <c r="F35" i="1"/>
  <c r="F31" i="1"/>
  <c r="F27" i="1"/>
  <c r="F23" i="1"/>
  <c r="F19" i="1"/>
  <c r="F15" i="1"/>
  <c r="F11" i="1"/>
  <c r="M10" i="1"/>
  <c r="M7" i="1"/>
  <c r="G65" i="1" s="1"/>
  <c r="F7" i="1"/>
  <c r="F4" i="1"/>
  <c r="F68" i="1" l="1"/>
  <c r="G7" i="1"/>
  <c r="G14" i="1"/>
  <c r="G19" i="1"/>
  <c r="G23" i="1"/>
  <c r="G27" i="1"/>
  <c r="G31" i="1"/>
  <c r="G35" i="1"/>
  <c r="G39" i="1"/>
  <c r="G43" i="1"/>
  <c r="G47" i="1"/>
  <c r="G51" i="1"/>
  <c r="G55" i="1"/>
  <c r="G59" i="1"/>
  <c r="G64" i="1"/>
  <c r="G6" i="1"/>
  <c r="G9" i="1"/>
  <c r="G11" i="1"/>
  <c r="G12" i="1"/>
  <c r="G15" i="1"/>
  <c r="G18" i="1"/>
  <c r="G22" i="1"/>
  <c r="G26" i="1"/>
  <c r="G30" i="1"/>
  <c r="G34" i="1"/>
  <c r="G38" i="1"/>
  <c r="G42" i="1"/>
  <c r="G46" i="1"/>
  <c r="G50" i="1"/>
  <c r="G54" i="1"/>
  <c r="G58" i="1"/>
  <c r="G62" i="1"/>
  <c r="G66" i="1"/>
  <c r="G10" i="1"/>
  <c r="G13" i="1"/>
  <c r="G16" i="1"/>
  <c r="G20" i="1"/>
  <c r="G24" i="1"/>
  <c r="G28" i="1"/>
  <c r="G32" i="1"/>
  <c r="G36" i="1"/>
  <c r="G40" i="1"/>
  <c r="G44" i="1"/>
  <c r="G48" i="1"/>
  <c r="G52" i="1"/>
  <c r="G56" i="1"/>
  <c r="G60" i="1"/>
  <c r="G63" i="1"/>
  <c r="G4" i="1"/>
  <c r="G5" i="1"/>
  <c r="G8" i="1"/>
  <c r="G17" i="1"/>
  <c r="G21" i="1"/>
  <c r="G25" i="1"/>
  <c r="G29" i="1"/>
  <c r="G33" i="1"/>
  <c r="G37" i="1"/>
  <c r="G41" i="1"/>
  <c r="G45" i="1"/>
  <c r="G49" i="1"/>
  <c r="G53" i="1"/>
  <c r="G57" i="1"/>
  <c r="G61" i="1"/>
  <c r="H63" i="1" l="1"/>
  <c r="I63" i="1" s="1"/>
  <c r="J63" i="1" s="1"/>
  <c r="G68" i="1"/>
  <c r="H51" i="1"/>
  <c r="I51" i="1" s="1"/>
  <c r="J51" i="1" s="1"/>
  <c r="H35" i="1"/>
  <c r="I35" i="1" s="1"/>
  <c r="J35" i="1" s="1"/>
  <c r="H55" i="1"/>
  <c r="I55" i="1" s="1"/>
  <c r="J55" i="1" s="1"/>
  <c r="H39" i="1"/>
  <c r="I39" i="1" s="1"/>
  <c r="J39" i="1" s="1"/>
  <c r="H23" i="1"/>
  <c r="I23" i="1" s="1"/>
  <c r="J23" i="1" s="1"/>
  <c r="H47" i="1"/>
  <c r="I47" i="1" s="1"/>
  <c r="J47" i="1" s="1"/>
  <c r="H19" i="1"/>
  <c r="I19" i="1" s="1"/>
  <c r="J19" i="1" s="1"/>
  <c r="H31" i="1"/>
  <c r="I31" i="1" s="1"/>
  <c r="J31" i="1" s="1"/>
  <c r="H59" i="1"/>
  <c r="I59" i="1" s="1"/>
  <c r="J59" i="1" s="1"/>
  <c r="H43" i="1"/>
  <c r="I43" i="1" s="1"/>
  <c r="J43" i="1" s="1"/>
  <c r="H27" i="1"/>
  <c r="I27" i="1" s="1"/>
  <c r="J27" i="1" s="1"/>
  <c r="H7" i="1"/>
  <c r="I7" i="1" s="1"/>
  <c r="J7" i="1" s="1"/>
  <c r="H15" i="1"/>
  <c r="I15" i="1" s="1"/>
  <c r="J15" i="1" s="1"/>
  <c r="H4" i="1"/>
  <c r="H11" i="1"/>
  <c r="I11" i="1" s="1"/>
  <c r="J11" i="1" s="1"/>
  <c r="H68" i="1" l="1"/>
  <c r="I4" i="1"/>
  <c r="J4" i="1" s="1"/>
  <c r="M16" i="1" l="1"/>
  <c r="M15" i="1"/>
</calcChain>
</file>

<file path=xl/sharedStrings.xml><?xml version="1.0" encoding="utf-8"?>
<sst xmlns="http://schemas.openxmlformats.org/spreadsheetml/2006/main" count="22" uniqueCount="22">
  <si>
    <t>Číslo
bytu</t>
  </si>
  <si>
    <t>Započitatelná
plocha</t>
  </si>
  <si>
    <t>Plocha
místnosti</t>
  </si>
  <si>
    <t>Náměr
místnosti</t>
  </si>
  <si>
    <t>Náměr*Plocha</t>
  </si>
  <si>
    <t>Úhrada ZS
za byt</t>
  </si>
  <si>
    <t>Úhrada SS
 za místnosti</t>
  </si>
  <si>
    <t>Úhrada
 za byt</t>
  </si>
  <si>
    <t>Úhrada
 za metr</t>
  </si>
  <si>
    <t>Odchylka</t>
  </si>
  <si>
    <t>Velikost spotřební složky:</t>
  </si>
  <si>
    <t>Velikost základní složky:</t>
  </si>
  <si>
    <t>Celková náměr * plocha</t>
  </si>
  <si>
    <t>Celková započitatelná plocha</t>
  </si>
  <si>
    <t>Průměrná úhrada za metr</t>
  </si>
  <si>
    <t>MAX</t>
  </si>
  <si>
    <t>MIN</t>
  </si>
  <si>
    <t>Kontrolní součet</t>
  </si>
  <si>
    <t>Nastavení:</t>
  </si>
  <si>
    <t>Ukázka náměrů a rozúčtování z indikátorů VIPA EC Radio za kalendářní rok 2016.</t>
  </si>
  <si>
    <t>Reálné anonymizované neupravené náměry z jednoho náhodně vybraného objektu.</t>
  </si>
  <si>
    <t>Tento soubor je pro Vás ke stažení na adrese https://www.vipa.cz/namery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</si>
</sst>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0" borderId="0"/>
  </cellStyleXfs>
  <cellXfs count="25">
    <xf numFmtId="0" fontId="0" fillId="0" borderId="0" xfId="0"/>
    <xf numFmtId="164" fontId="0" fillId="0" borderId="0" xfId="0" applyNumberFormat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3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0" xfId="2" applyFont="1" applyFill="1" applyBorder="1" applyAlignment="1">
      <alignment horizontal="center" vertical="center" wrapText="1"/>
    </xf>
    <xf numFmtId="0" fontId="0" fillId="3" borderId="0" xfId="0" applyFill="1"/>
    <xf numFmtId="10" fontId="0" fillId="0" borderId="0" xfId="0" applyNumberFormat="1"/>
    <xf numFmtId="0" fontId="0" fillId="3" borderId="3" xfId="2" applyFont="1" applyFill="1" applyBorder="1" applyAlignment="1">
      <alignment horizontal="center" vertical="center" wrapText="1"/>
    </xf>
    <xf numFmtId="0" fontId="0" fillId="3" borderId="4" xfId="2" applyFont="1" applyFill="1" applyBorder="1" applyAlignment="1">
      <alignment horizontal="center" vertical="center" wrapText="1"/>
    </xf>
    <xf numFmtId="0" fontId="0" fillId="3" borderId="5" xfId="2" applyFont="1" applyFill="1" applyBorder="1" applyAlignment="1">
      <alignment horizontal="center" vertical="center" wrapText="1"/>
    </xf>
    <xf numFmtId="0" fontId="0" fillId="3" borderId="6" xfId="2" applyFont="1" applyFill="1" applyBorder="1" applyAlignment="1">
      <alignment horizontal="center" vertical="center" wrapText="1"/>
    </xf>
    <xf numFmtId="0" fontId="1" fillId="3" borderId="4" xfId="2" applyFill="1" applyBorder="1" applyAlignment="1">
      <alignment horizontal="center" vertical="center"/>
    </xf>
    <xf numFmtId="0" fontId="0" fillId="3" borderId="2" xfId="2" applyFont="1" applyFill="1" applyBorder="1" applyAlignment="1">
      <alignment horizontal="center" vertical="center" wrapText="1"/>
    </xf>
    <xf numFmtId="0" fontId="1" fillId="3" borderId="1" xfId="2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4">
    <cellStyle name="60 % – Zvýraznění 1" xfId="2" builtinId="32"/>
    <cellStyle name="Normální" xfId="0" builtinId="0"/>
    <cellStyle name="Normální_List1" xfId="3" xr:uid="{00000000-0005-0000-0000-000002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0"/>
  <sheetViews>
    <sheetView tabSelected="1" topLeftCell="A55" workbookViewId="0">
      <selection activeCell="B70" sqref="B70"/>
    </sheetView>
  </sheetViews>
  <sheetFormatPr defaultRowHeight="15" x14ac:dyDescent="0.25"/>
  <cols>
    <col min="1" max="1" width="4.85546875" style="3" customWidth="1"/>
    <col min="2" max="2" width="14" style="3" customWidth="1"/>
    <col min="3" max="3" width="10" style="3" customWidth="1"/>
    <col min="4" max="4" width="9.42578125" style="3" customWidth="1"/>
    <col min="5" max="5" width="13.42578125" style="3" customWidth="1"/>
    <col min="6" max="6" width="9.28515625" style="3" customWidth="1"/>
    <col min="7" max="7" width="12.7109375" style="3" customWidth="1"/>
    <col min="8" max="8" width="7" style="3" customWidth="1"/>
    <col min="9" max="9" width="8.42578125" customWidth="1"/>
    <col min="10" max="10" width="8.42578125" style="4" customWidth="1"/>
    <col min="11" max="11" width="3" customWidth="1"/>
    <col min="12" max="12" width="25.140625" customWidth="1"/>
    <col min="13" max="13" width="12" customWidth="1"/>
    <col min="16" max="16" width="12.28515625" customWidth="1"/>
  </cols>
  <sheetData>
    <row r="1" spans="1:13" ht="30.75" customHeight="1" x14ac:dyDescent="0.25">
      <c r="A1" s="17" t="s">
        <v>19</v>
      </c>
      <c r="B1" s="17"/>
      <c r="C1" s="17"/>
      <c r="D1" s="17"/>
      <c r="E1" s="17"/>
      <c r="F1" s="17"/>
      <c r="G1" s="17"/>
      <c r="H1" s="17"/>
      <c r="I1" s="17"/>
      <c r="J1" s="17"/>
    </row>
    <row r="2" spans="1:13" ht="30.75" customHeight="1" x14ac:dyDescent="0.25">
      <c r="A2" s="24" t="s">
        <v>20</v>
      </c>
      <c r="B2" s="24"/>
      <c r="C2" s="24"/>
      <c r="D2" s="24"/>
      <c r="E2" s="24"/>
      <c r="F2" s="24"/>
      <c r="G2" s="24"/>
      <c r="H2" s="24"/>
      <c r="I2" s="24"/>
      <c r="J2" s="24"/>
    </row>
    <row r="3" spans="1:13" ht="29.45" customHeight="1" x14ac:dyDescent="0.25">
      <c r="A3" s="10" t="s">
        <v>0</v>
      </c>
      <c r="B3" s="11" t="s">
        <v>1</v>
      </c>
      <c r="C3" s="12" t="s">
        <v>2</v>
      </c>
      <c r="D3" s="13" t="s">
        <v>3</v>
      </c>
      <c r="E3" s="14" t="s">
        <v>4</v>
      </c>
      <c r="F3" s="11" t="s">
        <v>5</v>
      </c>
      <c r="G3" s="11" t="s">
        <v>6</v>
      </c>
      <c r="H3" s="11" t="s">
        <v>7</v>
      </c>
      <c r="I3" s="15" t="s">
        <v>8</v>
      </c>
      <c r="J3" s="16" t="s">
        <v>9</v>
      </c>
      <c r="L3" s="7" t="s">
        <v>18</v>
      </c>
      <c r="M3" s="8"/>
    </row>
    <row r="4" spans="1:13" x14ac:dyDescent="0.25">
      <c r="A4" s="5">
        <v>1</v>
      </c>
      <c r="B4" s="19">
        <v>50.7</v>
      </c>
      <c r="C4" s="5">
        <v>10.039999999999999</v>
      </c>
      <c r="D4" s="5">
        <v>10292</v>
      </c>
      <c r="E4" s="5">
        <f>C4*D4</f>
        <v>103331.68</v>
      </c>
      <c r="F4" s="20">
        <f>B4/$M$8*$M$5</f>
        <v>1.8525623458481778E-2</v>
      </c>
      <c r="G4" s="6">
        <f>E4/$M$7*$M$4</f>
        <v>1.1244315030463969E-2</v>
      </c>
      <c r="H4" s="20">
        <f>F4+G4+G5+G6</f>
        <v>5.8951969873807408E-2</v>
      </c>
      <c r="I4" s="22">
        <f>H4/B4</f>
        <v>1.1627607470178975E-3</v>
      </c>
      <c r="J4" s="23">
        <f>I4/$M$10</f>
        <v>1.2728741897604925</v>
      </c>
      <c r="L4" t="s">
        <v>10</v>
      </c>
      <c r="M4">
        <v>0.6</v>
      </c>
    </row>
    <row r="5" spans="1:13" x14ac:dyDescent="0.25">
      <c r="A5" s="5">
        <v>1</v>
      </c>
      <c r="B5" s="19"/>
      <c r="C5" s="5">
        <v>10.81</v>
      </c>
      <c r="D5" s="5">
        <v>9271</v>
      </c>
      <c r="E5" s="5">
        <f t="shared" ref="E5:E66" si="0">C5*D5</f>
        <v>100219.51000000001</v>
      </c>
      <c r="F5" s="20"/>
      <c r="G5" s="6">
        <f t="shared" ref="G5:G66" si="1">E5/$M$7*$M$4</f>
        <v>1.0905655870868782E-2</v>
      </c>
      <c r="H5" s="21"/>
      <c r="I5" s="22"/>
      <c r="J5" s="23"/>
      <c r="L5" t="s">
        <v>11</v>
      </c>
      <c r="M5">
        <v>0.4</v>
      </c>
    </row>
    <row r="6" spans="1:13" x14ac:dyDescent="0.25">
      <c r="A6" s="5">
        <v>1</v>
      </c>
      <c r="B6" s="19"/>
      <c r="C6" s="5">
        <v>16.239999999999998</v>
      </c>
      <c r="D6" s="5">
        <v>10342</v>
      </c>
      <c r="E6" s="5">
        <f t="shared" si="0"/>
        <v>167954.08</v>
      </c>
      <c r="F6" s="20"/>
      <c r="G6" s="6">
        <f t="shared" si="1"/>
        <v>1.827637551399288E-2</v>
      </c>
      <c r="H6" s="21"/>
      <c r="I6" s="22"/>
      <c r="J6" s="23"/>
    </row>
    <row r="7" spans="1:13" x14ac:dyDescent="0.25">
      <c r="A7" s="5">
        <v>2</v>
      </c>
      <c r="B7" s="19">
        <v>67.900000000000006</v>
      </c>
      <c r="C7" s="5">
        <v>10.039999999999999</v>
      </c>
      <c r="D7" s="5">
        <v>3812</v>
      </c>
      <c r="E7" s="5">
        <f t="shared" si="0"/>
        <v>38272.479999999996</v>
      </c>
      <c r="F7" s="20">
        <f>B7/$M$8*$M$5</f>
        <v>2.4810450351694532E-2</v>
      </c>
      <c r="G7" s="6">
        <f t="shared" si="1"/>
        <v>4.1647229786366743E-3</v>
      </c>
      <c r="H7" s="20">
        <f>F7+G7+G8+G9+G10</f>
        <v>7.6357984577865051E-2</v>
      </c>
      <c r="I7" s="22">
        <f>H7/B7</f>
        <v>1.1245653104251111E-3</v>
      </c>
      <c r="J7" s="23">
        <f>I7/$M$10</f>
        <v>1.2310616453223693</v>
      </c>
      <c r="L7" t="s">
        <v>12</v>
      </c>
      <c r="M7" s="2">
        <f>SUM(E:E)</f>
        <v>5513809.2300000023</v>
      </c>
    </row>
    <row r="8" spans="1:13" x14ac:dyDescent="0.25">
      <c r="A8" s="5">
        <v>2</v>
      </c>
      <c r="B8" s="19"/>
      <c r="C8" s="5">
        <v>10.81</v>
      </c>
      <c r="D8" s="5">
        <v>10561</v>
      </c>
      <c r="E8" s="5">
        <f t="shared" si="0"/>
        <v>114164.41</v>
      </c>
      <c r="F8" s="20"/>
      <c r="G8" s="6">
        <f t="shared" si="1"/>
        <v>1.2423107717856239E-2</v>
      </c>
      <c r="H8" s="21"/>
      <c r="I8" s="22"/>
      <c r="J8" s="23"/>
      <c r="L8" t="s">
        <v>13</v>
      </c>
      <c r="M8">
        <v>1094.7</v>
      </c>
    </row>
    <row r="9" spans="1:13" x14ac:dyDescent="0.25">
      <c r="A9" s="5">
        <v>2</v>
      </c>
      <c r="B9" s="19"/>
      <c r="C9" s="5">
        <v>15.9</v>
      </c>
      <c r="D9" s="5">
        <v>10100</v>
      </c>
      <c r="E9" s="5">
        <f t="shared" si="0"/>
        <v>160590</v>
      </c>
      <c r="F9" s="20"/>
      <c r="G9" s="6">
        <f t="shared" si="1"/>
        <v>1.7475033317393165E-2</v>
      </c>
      <c r="H9" s="21"/>
      <c r="I9" s="22"/>
      <c r="J9" s="23"/>
    </row>
    <row r="10" spans="1:13" x14ac:dyDescent="0.25">
      <c r="A10" s="5">
        <v>2</v>
      </c>
      <c r="B10" s="19"/>
      <c r="C10" s="5">
        <v>16.239999999999998</v>
      </c>
      <c r="D10" s="5">
        <v>9894</v>
      </c>
      <c r="E10" s="5">
        <f t="shared" si="0"/>
        <v>160678.56</v>
      </c>
      <c r="F10" s="20"/>
      <c r="G10" s="6">
        <f t="shared" si="1"/>
        <v>1.748467021228443E-2</v>
      </c>
      <c r="H10" s="21"/>
      <c r="I10" s="22"/>
      <c r="J10" s="23"/>
      <c r="L10" t="s">
        <v>14</v>
      </c>
      <c r="M10">
        <f>(M5+M4)/M8</f>
        <v>9.1349228099022557E-4</v>
      </c>
    </row>
    <row r="11" spans="1:13" x14ac:dyDescent="0.25">
      <c r="A11" s="5">
        <v>3</v>
      </c>
      <c r="B11" s="19">
        <v>70.900000000000006</v>
      </c>
      <c r="C11" s="5">
        <v>10.81</v>
      </c>
      <c r="D11" s="5">
        <v>4337</v>
      </c>
      <c r="E11" s="5">
        <f t="shared" si="0"/>
        <v>46882.97</v>
      </c>
      <c r="F11" s="20">
        <f>B11/$M$8*$M$5</f>
        <v>2.5906641088882798E-2</v>
      </c>
      <c r="G11" s="6">
        <f t="shared" si="1"/>
        <v>5.1016966359570606E-3</v>
      </c>
      <c r="H11" s="20">
        <f t="shared" ref="H11" si="2">F11+G11+G12+G13+G14</f>
        <v>5.3078231862254535E-2</v>
      </c>
      <c r="I11" s="22">
        <f>H11/B11</f>
        <v>7.4863514615309634E-4</v>
      </c>
      <c r="J11" s="23">
        <f t="shared" ref="J11" si="3">I11/$M$10</f>
        <v>0.81953089449379457</v>
      </c>
    </row>
    <row r="12" spans="1:13" x14ac:dyDescent="0.25">
      <c r="A12" s="5">
        <v>3</v>
      </c>
      <c r="B12" s="19"/>
      <c r="C12" s="5">
        <v>12.38</v>
      </c>
      <c r="D12" s="5">
        <v>4384</v>
      </c>
      <c r="E12" s="5">
        <f t="shared" si="0"/>
        <v>54273.920000000006</v>
      </c>
      <c r="F12" s="20"/>
      <c r="G12" s="6">
        <f t="shared" si="1"/>
        <v>5.9059627639674412E-3</v>
      </c>
      <c r="H12" s="21"/>
      <c r="I12" s="22"/>
      <c r="J12" s="23"/>
    </row>
    <row r="13" spans="1:13" x14ac:dyDescent="0.25">
      <c r="A13" s="5">
        <v>3</v>
      </c>
      <c r="B13" s="19"/>
      <c r="C13" s="5">
        <v>13.39</v>
      </c>
      <c r="D13" s="5">
        <v>5231</v>
      </c>
      <c r="E13" s="5">
        <f t="shared" si="0"/>
        <v>70043.09</v>
      </c>
      <c r="F13" s="20"/>
      <c r="G13" s="6">
        <f t="shared" si="1"/>
        <v>7.6219274637472322E-3</v>
      </c>
      <c r="H13" s="21"/>
      <c r="I13" s="22"/>
      <c r="J13" s="23"/>
    </row>
    <row r="14" spans="1:13" x14ac:dyDescent="0.25">
      <c r="A14" s="5">
        <v>3</v>
      </c>
      <c r="B14" s="19"/>
      <c r="C14" s="5">
        <v>15.9</v>
      </c>
      <c r="D14" s="5">
        <v>4937</v>
      </c>
      <c r="E14" s="5">
        <f t="shared" si="0"/>
        <v>78498.3</v>
      </c>
      <c r="F14" s="20"/>
      <c r="G14" s="6">
        <f t="shared" si="1"/>
        <v>8.5420039097000057E-3</v>
      </c>
      <c r="H14" s="21"/>
      <c r="I14" s="22"/>
      <c r="J14" s="23"/>
    </row>
    <row r="15" spans="1:13" x14ac:dyDescent="0.25">
      <c r="A15" s="5">
        <v>4</v>
      </c>
      <c r="B15" s="19">
        <v>70.900000000000006</v>
      </c>
      <c r="C15" s="5">
        <v>10.81</v>
      </c>
      <c r="D15" s="5">
        <v>9681</v>
      </c>
      <c r="E15" s="5">
        <f t="shared" si="0"/>
        <v>104651.61</v>
      </c>
      <c r="F15" s="20">
        <f>B15/$M$8*$M$5</f>
        <v>2.5906641088882798E-2</v>
      </c>
      <c r="G15" s="6">
        <f t="shared" si="1"/>
        <v>1.1387946767973322E-2</v>
      </c>
      <c r="H15" s="20">
        <f t="shared" ref="H15" si="4">F15+G15+G16+G17+G18</f>
        <v>6.8287665577102141E-2</v>
      </c>
      <c r="I15" s="22">
        <f>H15/B15</f>
        <v>9.6315466258254073E-4</v>
      </c>
      <c r="J15" s="23">
        <f t="shared" ref="J15" si="5">I15/$M$10</f>
        <v>1.0543654091291075</v>
      </c>
      <c r="L15" t="s">
        <v>15</v>
      </c>
      <c r="M15" s="9">
        <f>MAX(J:J)</f>
        <v>1.2728741897604925</v>
      </c>
    </row>
    <row r="16" spans="1:13" x14ac:dyDescent="0.25">
      <c r="A16" s="5">
        <v>4</v>
      </c>
      <c r="B16" s="19"/>
      <c r="C16" s="5">
        <v>12.38</v>
      </c>
      <c r="D16" s="5">
        <v>4294</v>
      </c>
      <c r="E16" s="5">
        <f t="shared" si="0"/>
        <v>53159.72</v>
      </c>
      <c r="F16" s="20"/>
      <c r="G16" s="6">
        <f t="shared" si="1"/>
        <v>5.784718090437087E-3</v>
      </c>
      <c r="H16" s="21"/>
      <c r="I16" s="22"/>
      <c r="J16" s="23"/>
      <c r="L16" t="s">
        <v>16</v>
      </c>
      <c r="M16" s="9">
        <f>MIN(J:J)</f>
        <v>0.81953089449379457</v>
      </c>
    </row>
    <row r="17" spans="1:10" x14ac:dyDescent="0.25">
      <c r="A17" s="5">
        <v>4</v>
      </c>
      <c r="B17" s="19"/>
      <c r="C17" s="5">
        <v>13.39</v>
      </c>
      <c r="D17" s="5">
        <v>5729</v>
      </c>
      <c r="E17" s="5">
        <f t="shared" si="0"/>
        <v>76711.31</v>
      </c>
      <c r="F17" s="20"/>
      <c r="G17" s="6">
        <f t="shared" si="1"/>
        <v>8.3475477805023696E-3</v>
      </c>
      <c r="H17" s="21"/>
      <c r="I17" s="22"/>
      <c r="J17" s="23"/>
    </row>
    <row r="18" spans="1:10" x14ac:dyDescent="0.25">
      <c r="A18" s="5">
        <v>4</v>
      </c>
      <c r="B18" s="19"/>
      <c r="C18" s="5">
        <v>15.9</v>
      </c>
      <c r="D18" s="5">
        <v>9745</v>
      </c>
      <c r="E18" s="5">
        <f t="shared" si="0"/>
        <v>154945.5</v>
      </c>
      <c r="F18" s="20"/>
      <c r="G18" s="6">
        <f t="shared" si="1"/>
        <v>1.6860811849306573E-2</v>
      </c>
      <c r="H18" s="21"/>
      <c r="I18" s="22"/>
      <c r="J18" s="23"/>
    </row>
    <row r="19" spans="1:10" x14ac:dyDescent="0.25">
      <c r="A19" s="5">
        <v>5</v>
      </c>
      <c r="B19" s="19">
        <v>68.2</v>
      </c>
      <c r="C19" s="5">
        <v>10.81</v>
      </c>
      <c r="D19" s="5">
        <v>4814</v>
      </c>
      <c r="E19" s="5">
        <f t="shared" si="0"/>
        <v>52039.340000000004</v>
      </c>
      <c r="F19" s="20">
        <f>B19/$M$8*$M$5</f>
        <v>2.4920069425413357E-2</v>
      </c>
      <c r="G19" s="6">
        <f t="shared" si="1"/>
        <v>5.6628009235640516E-3</v>
      </c>
      <c r="H19" s="20">
        <f t="shared" ref="H19" si="6">F19+G19+G20+G21+G22</f>
        <v>5.9909220110991201E-2</v>
      </c>
      <c r="I19" s="22">
        <f>H19/B19</f>
        <v>8.7843431247787678E-4</v>
      </c>
      <c r="J19" s="23">
        <f t="shared" ref="J19" si="7">I19/$M$10</f>
        <v>0.96162204186953182</v>
      </c>
    </row>
    <row r="20" spans="1:10" x14ac:dyDescent="0.25">
      <c r="A20" s="5">
        <v>5</v>
      </c>
      <c r="B20" s="19"/>
      <c r="C20" s="5">
        <v>12.38</v>
      </c>
      <c r="D20" s="5">
        <v>6307</v>
      </c>
      <c r="E20" s="5">
        <f t="shared" si="0"/>
        <v>78080.66</v>
      </c>
      <c r="F20" s="20"/>
      <c r="G20" s="6">
        <f t="shared" si="1"/>
        <v>8.4965572883993271E-3</v>
      </c>
      <c r="H20" s="21"/>
      <c r="I20" s="22"/>
      <c r="J20" s="23"/>
    </row>
    <row r="21" spans="1:10" x14ac:dyDescent="0.25">
      <c r="A21" s="5">
        <v>5</v>
      </c>
      <c r="B21" s="19"/>
      <c r="C21" s="5">
        <v>13.89</v>
      </c>
      <c r="D21" s="5">
        <v>5783</v>
      </c>
      <c r="E21" s="5">
        <f t="shared" si="0"/>
        <v>80325.87000000001</v>
      </c>
      <c r="F21" s="20"/>
      <c r="G21" s="6">
        <f t="shared" si="1"/>
        <v>8.7408758608792103E-3</v>
      </c>
      <c r="H21" s="21"/>
      <c r="I21" s="22"/>
      <c r="J21" s="23"/>
    </row>
    <row r="22" spans="1:10" x14ac:dyDescent="0.25">
      <c r="A22" s="5">
        <v>5</v>
      </c>
      <c r="B22" s="19"/>
      <c r="C22" s="5">
        <v>15.9</v>
      </c>
      <c r="D22" s="5">
        <v>6987</v>
      </c>
      <c r="E22" s="5">
        <f t="shared" si="0"/>
        <v>111093.3</v>
      </c>
      <c r="F22" s="20"/>
      <c r="G22" s="6">
        <f t="shared" si="1"/>
        <v>1.2088916612735253E-2</v>
      </c>
      <c r="H22" s="21"/>
      <c r="I22" s="22"/>
      <c r="J22" s="23"/>
    </row>
    <row r="23" spans="1:10" x14ac:dyDescent="0.25">
      <c r="A23" s="5">
        <v>6</v>
      </c>
      <c r="B23" s="19">
        <v>68.099999999999994</v>
      </c>
      <c r="C23" s="5">
        <v>10.81</v>
      </c>
      <c r="D23" s="5">
        <v>5209</v>
      </c>
      <c r="E23" s="5">
        <f t="shared" si="0"/>
        <v>56309.29</v>
      </c>
      <c r="F23" s="20">
        <f>B23/$M$8*$M$5</f>
        <v>2.4883529734173744E-2</v>
      </c>
      <c r="G23" s="6">
        <f t="shared" si="1"/>
        <v>6.1274470317501332E-3</v>
      </c>
      <c r="H23" s="20">
        <f t="shared" ref="H23" si="8">F23+G23+G24+G25+G26</f>
        <v>5.5512190058716729E-2</v>
      </c>
      <c r="I23" s="22">
        <f>H23/B23</f>
        <v>8.151569758989241E-4</v>
      </c>
      <c r="J23" s="23">
        <f t="shared" ref="J23" si="9">I23/$M$10</f>
        <v>0.89235234151655229</v>
      </c>
    </row>
    <row r="24" spans="1:10" x14ac:dyDescent="0.25">
      <c r="A24" s="5">
        <v>6</v>
      </c>
      <c r="B24" s="19"/>
      <c r="C24" s="5">
        <v>12.38</v>
      </c>
      <c r="D24" s="5">
        <v>4066</v>
      </c>
      <c r="E24" s="5">
        <f t="shared" si="0"/>
        <v>50337.08</v>
      </c>
      <c r="F24" s="20"/>
      <c r="G24" s="6">
        <f t="shared" si="1"/>
        <v>5.4775649174935246E-3</v>
      </c>
      <c r="H24" s="21"/>
      <c r="I24" s="22"/>
      <c r="J24" s="23"/>
    </row>
    <row r="25" spans="1:10" x14ac:dyDescent="0.25">
      <c r="A25" s="5">
        <v>6</v>
      </c>
      <c r="B25" s="19"/>
      <c r="C25" s="5">
        <v>13.89</v>
      </c>
      <c r="D25" s="5">
        <v>4382</v>
      </c>
      <c r="E25" s="5">
        <f t="shared" si="0"/>
        <v>60865.98</v>
      </c>
      <c r="F25" s="20"/>
      <c r="G25" s="6">
        <f t="shared" si="1"/>
        <v>6.6232955252243982E-3</v>
      </c>
      <c r="H25" s="21"/>
      <c r="I25" s="22"/>
      <c r="J25" s="23"/>
    </row>
    <row r="26" spans="1:10" x14ac:dyDescent="0.25">
      <c r="A26" s="5">
        <v>6</v>
      </c>
      <c r="B26" s="19"/>
      <c r="C26" s="5">
        <v>15.9</v>
      </c>
      <c r="D26" s="5">
        <v>7167</v>
      </c>
      <c r="E26" s="5">
        <f t="shared" si="0"/>
        <v>113955.3</v>
      </c>
      <c r="F26" s="20"/>
      <c r="G26" s="6">
        <f t="shared" si="1"/>
        <v>1.2400352850074932E-2</v>
      </c>
      <c r="H26" s="21"/>
      <c r="I26" s="22"/>
      <c r="J26" s="23"/>
    </row>
    <row r="27" spans="1:10" x14ac:dyDescent="0.25">
      <c r="A27" s="5">
        <v>7</v>
      </c>
      <c r="B27" s="19">
        <v>70.900000000000006</v>
      </c>
      <c r="C27" s="5">
        <v>10.81</v>
      </c>
      <c r="D27" s="5">
        <v>6787</v>
      </c>
      <c r="E27" s="5">
        <f t="shared" si="0"/>
        <v>73367.47</v>
      </c>
      <c r="F27" s="20">
        <f>B27/$M$8*$M$5</f>
        <v>2.5906641088882798E-2</v>
      </c>
      <c r="G27" s="6">
        <f t="shared" si="1"/>
        <v>7.9836788259720001E-3</v>
      </c>
      <c r="H27" s="20">
        <f t="shared" ref="H27" si="10">F27+G27+G28+G29+G30</f>
        <v>7.2852408924234599E-2</v>
      </c>
      <c r="I27" s="22">
        <f>H27/B27</f>
        <v>1.0275375024574695E-3</v>
      </c>
      <c r="J27" s="23">
        <f t="shared" ref="J27" si="11">I27/$M$10</f>
        <v>1.124845303940192</v>
      </c>
    </row>
    <row r="28" spans="1:10" x14ac:dyDescent="0.25">
      <c r="A28" s="5">
        <v>7</v>
      </c>
      <c r="B28" s="19"/>
      <c r="C28" s="5">
        <v>12.38</v>
      </c>
      <c r="D28" s="5">
        <v>8048</v>
      </c>
      <c r="E28" s="5">
        <f t="shared" si="0"/>
        <v>99634.240000000005</v>
      </c>
      <c r="F28" s="20"/>
      <c r="G28" s="6">
        <f t="shared" si="1"/>
        <v>1.0841968139692054E-2</v>
      </c>
      <c r="H28" s="21"/>
      <c r="I28" s="22"/>
      <c r="J28" s="23"/>
    </row>
    <row r="29" spans="1:10" x14ac:dyDescent="0.25">
      <c r="A29" s="5">
        <v>7</v>
      </c>
      <c r="B29" s="19"/>
      <c r="C29" s="5">
        <v>13.39</v>
      </c>
      <c r="D29" s="5">
        <v>7573</v>
      </c>
      <c r="E29" s="5">
        <f t="shared" si="0"/>
        <v>101402.47</v>
      </c>
      <c r="F29" s="20"/>
      <c r="G29" s="6">
        <f t="shared" si="1"/>
        <v>1.1034382848969184E-2</v>
      </c>
      <c r="H29" s="21"/>
      <c r="I29" s="22"/>
      <c r="J29" s="23"/>
    </row>
    <row r="30" spans="1:10" x14ac:dyDescent="0.25">
      <c r="A30" s="5">
        <v>7</v>
      </c>
      <c r="B30" s="19"/>
      <c r="C30" s="5">
        <v>15.9</v>
      </c>
      <c r="D30" s="5">
        <v>9875</v>
      </c>
      <c r="E30" s="5">
        <f t="shared" si="0"/>
        <v>157012.5</v>
      </c>
      <c r="F30" s="20"/>
      <c r="G30" s="6">
        <f t="shared" si="1"/>
        <v>1.7085738020718565E-2</v>
      </c>
      <c r="H30" s="21"/>
      <c r="I30" s="22"/>
      <c r="J30" s="23"/>
    </row>
    <row r="31" spans="1:10" x14ac:dyDescent="0.25">
      <c r="A31" s="5">
        <v>8</v>
      </c>
      <c r="B31" s="19">
        <v>70.900000000000006</v>
      </c>
      <c r="C31" s="5">
        <v>10.81</v>
      </c>
      <c r="D31" s="5">
        <v>7984</v>
      </c>
      <c r="E31" s="5">
        <f t="shared" si="0"/>
        <v>86307.040000000008</v>
      </c>
      <c r="F31" s="20">
        <f>B31/$M$8*$M$5</f>
        <v>2.5906641088882798E-2</v>
      </c>
      <c r="G31" s="6">
        <f t="shared" si="1"/>
        <v>9.3917329816650165E-3</v>
      </c>
      <c r="H31" s="20">
        <f t="shared" ref="H31" si="12">F31+G31+G32+G33+G34</f>
        <v>6.6927326891608685E-2</v>
      </c>
      <c r="I31" s="22">
        <f>H31/B31</f>
        <v>9.4396793923284459E-4</v>
      </c>
      <c r="J31" s="23">
        <f t="shared" ref="J31" si="13">I31/$M$10</f>
        <v>1.033361703078195</v>
      </c>
    </row>
    <row r="32" spans="1:10" x14ac:dyDescent="0.25">
      <c r="A32" s="5">
        <v>8</v>
      </c>
      <c r="B32" s="19"/>
      <c r="C32" s="5">
        <v>12.38</v>
      </c>
      <c r="D32" s="5">
        <v>8546</v>
      </c>
      <c r="E32" s="5">
        <f t="shared" si="0"/>
        <v>105799.48000000001</v>
      </c>
      <c r="F32" s="20"/>
      <c r="G32" s="6">
        <f t="shared" si="1"/>
        <v>1.1512855333226678E-2</v>
      </c>
      <c r="H32" s="21"/>
      <c r="I32" s="22"/>
      <c r="J32" s="23"/>
    </row>
    <row r="33" spans="1:10" x14ac:dyDescent="0.25">
      <c r="A33" s="5">
        <v>8</v>
      </c>
      <c r="B33" s="19"/>
      <c r="C33" s="5">
        <v>13.39</v>
      </c>
      <c r="D33" s="5">
        <v>5616</v>
      </c>
      <c r="E33" s="5">
        <f t="shared" si="0"/>
        <v>75198.240000000005</v>
      </c>
      <c r="F33" s="20"/>
      <c r="G33" s="6">
        <f t="shared" si="1"/>
        <v>8.1828989937687748E-3</v>
      </c>
      <c r="H33" s="21"/>
      <c r="I33" s="22"/>
      <c r="J33" s="23"/>
    </row>
    <row r="34" spans="1:10" x14ac:dyDescent="0.25">
      <c r="A34" s="5">
        <v>8</v>
      </c>
      <c r="B34" s="19"/>
      <c r="C34" s="5">
        <v>15.9</v>
      </c>
      <c r="D34" s="5">
        <v>6897</v>
      </c>
      <c r="E34" s="5">
        <f t="shared" si="0"/>
        <v>109662.3</v>
      </c>
      <c r="F34" s="20"/>
      <c r="G34" s="6">
        <f t="shared" si="1"/>
        <v>1.1933198494065414E-2</v>
      </c>
      <c r="H34" s="21"/>
      <c r="I34" s="22"/>
      <c r="J34" s="23"/>
    </row>
    <row r="35" spans="1:10" x14ac:dyDescent="0.25">
      <c r="A35" s="5">
        <v>9</v>
      </c>
      <c r="B35" s="19">
        <v>68.2</v>
      </c>
      <c r="C35" s="5">
        <v>10.81</v>
      </c>
      <c r="D35" s="5">
        <v>4875</v>
      </c>
      <c r="E35" s="5">
        <f t="shared" si="0"/>
        <v>52698.75</v>
      </c>
      <c r="F35" s="20">
        <f>B35/$M$8*$M$5</f>
        <v>2.4920069425413357E-2</v>
      </c>
      <c r="G35" s="6">
        <f t="shared" si="1"/>
        <v>5.7345563984991165E-3</v>
      </c>
      <c r="H35" s="20">
        <f t="shared" ref="H35" si="14">F35+G35+G36+G37+G38</f>
        <v>5.3202262278864682E-2</v>
      </c>
      <c r="I35" s="22">
        <f>H35/B35</f>
        <v>7.8009182227074315E-4</v>
      </c>
      <c r="J35" s="23">
        <f t="shared" ref="J35" si="15">I35/$M$10</f>
        <v>0.85396651783978261</v>
      </c>
    </row>
    <row r="36" spans="1:10" x14ac:dyDescent="0.25">
      <c r="A36" s="5">
        <v>9</v>
      </c>
      <c r="B36" s="19"/>
      <c r="C36" s="5">
        <v>12.38</v>
      </c>
      <c r="D36" s="5">
        <v>4387</v>
      </c>
      <c r="E36" s="5">
        <f t="shared" si="0"/>
        <v>54311.060000000005</v>
      </c>
      <c r="F36" s="20"/>
      <c r="G36" s="6">
        <f t="shared" si="1"/>
        <v>5.9100042530851197E-3</v>
      </c>
      <c r="H36" s="21"/>
      <c r="I36" s="22"/>
      <c r="J36" s="23"/>
    </row>
    <row r="37" spans="1:10" x14ac:dyDescent="0.25">
      <c r="A37" s="5">
        <v>9</v>
      </c>
      <c r="B37" s="19"/>
      <c r="C37" s="5">
        <v>13.89</v>
      </c>
      <c r="D37" s="5">
        <v>5205</v>
      </c>
      <c r="E37" s="5">
        <f t="shared" si="0"/>
        <v>72297.45</v>
      </c>
      <c r="F37" s="20"/>
      <c r="G37" s="6">
        <f t="shared" si="1"/>
        <v>7.8672417181179805E-3</v>
      </c>
      <c r="H37" s="21"/>
      <c r="I37" s="22"/>
      <c r="J37" s="23"/>
    </row>
    <row r="38" spans="1:10" x14ac:dyDescent="0.25">
      <c r="A38" s="5">
        <v>9</v>
      </c>
      <c r="B38" s="19"/>
      <c r="C38" s="5">
        <v>15.9</v>
      </c>
      <c r="D38" s="5">
        <v>5069</v>
      </c>
      <c r="E38" s="5">
        <f t="shared" si="0"/>
        <v>80597.100000000006</v>
      </c>
      <c r="F38" s="20"/>
      <c r="G38" s="6">
        <f t="shared" si="1"/>
        <v>8.7703904837491044E-3</v>
      </c>
      <c r="H38" s="21"/>
      <c r="I38" s="22"/>
      <c r="J38" s="23"/>
    </row>
    <row r="39" spans="1:10" x14ac:dyDescent="0.25">
      <c r="A39" s="5">
        <v>10</v>
      </c>
      <c r="B39" s="19">
        <v>68.099999999999994</v>
      </c>
      <c r="C39" s="5">
        <v>10.81</v>
      </c>
      <c r="D39" s="5">
        <v>4083</v>
      </c>
      <c r="E39" s="5">
        <f t="shared" si="0"/>
        <v>44137.23</v>
      </c>
      <c r="F39" s="20">
        <f>B39/$M$8*$M$5</f>
        <v>2.4883529734173744E-2</v>
      </c>
      <c r="G39" s="6">
        <f t="shared" si="1"/>
        <v>4.8029115436044913E-3</v>
      </c>
      <c r="H39" s="20">
        <f t="shared" ref="H39" si="16">F39+G39+G40+G41+G42</f>
        <v>5.7757119740478681E-2</v>
      </c>
      <c r="I39" s="22">
        <f>H39/B39</f>
        <v>8.4812216946371052E-4</v>
      </c>
      <c r="J39" s="23">
        <f t="shared" ref="J39" si="17">I39/$M$10</f>
        <v>0.92843933891192398</v>
      </c>
    </row>
    <row r="40" spans="1:10" x14ac:dyDescent="0.25">
      <c r="A40" s="5">
        <v>10</v>
      </c>
      <c r="B40" s="19"/>
      <c r="C40" s="5">
        <v>12.38</v>
      </c>
      <c r="D40" s="5">
        <v>4497</v>
      </c>
      <c r="E40" s="5">
        <f t="shared" si="0"/>
        <v>55672.86</v>
      </c>
      <c r="F40" s="20"/>
      <c r="G40" s="6">
        <f t="shared" si="1"/>
        <v>6.0581921873999953E-3</v>
      </c>
      <c r="H40" s="21"/>
      <c r="I40" s="22"/>
      <c r="J40" s="23"/>
    </row>
    <row r="41" spans="1:10" x14ac:dyDescent="0.25">
      <c r="A41" s="5">
        <v>10</v>
      </c>
      <c r="B41" s="19"/>
      <c r="C41" s="5">
        <v>13.89</v>
      </c>
      <c r="D41" s="5">
        <v>6625</v>
      </c>
      <c r="E41" s="5">
        <f t="shared" si="0"/>
        <v>92021.25</v>
      </c>
      <c r="F41" s="20"/>
      <c r="G41" s="6">
        <f t="shared" si="1"/>
        <v>1.0013540131129995E-2</v>
      </c>
      <c r="H41" s="21"/>
      <c r="I41" s="22"/>
      <c r="J41" s="23"/>
    </row>
    <row r="42" spans="1:10" x14ac:dyDescent="0.25">
      <c r="A42" s="5">
        <v>10</v>
      </c>
      <c r="B42" s="19"/>
      <c r="C42" s="5">
        <v>15.9</v>
      </c>
      <c r="D42" s="5">
        <v>6935</v>
      </c>
      <c r="E42" s="5">
        <f t="shared" si="0"/>
        <v>110266.5</v>
      </c>
      <c r="F42" s="20"/>
      <c r="G42" s="6">
        <f t="shared" si="1"/>
        <v>1.1998946144170455E-2</v>
      </c>
      <c r="H42" s="21"/>
      <c r="I42" s="22"/>
      <c r="J42" s="23"/>
    </row>
    <row r="43" spans="1:10" x14ac:dyDescent="0.25">
      <c r="A43" s="5">
        <v>11</v>
      </c>
      <c r="B43" s="19">
        <v>70.900000000000006</v>
      </c>
      <c r="C43" s="5">
        <v>10.81</v>
      </c>
      <c r="D43" s="5">
        <v>5084</v>
      </c>
      <c r="E43" s="5">
        <f t="shared" si="0"/>
        <v>54958.04</v>
      </c>
      <c r="F43" s="20">
        <f>B43/$M$8*$M$5</f>
        <v>2.5906641088882798E-2</v>
      </c>
      <c r="G43" s="6">
        <f t="shared" si="1"/>
        <v>5.9804071240963097E-3</v>
      </c>
      <c r="H43" s="20">
        <f t="shared" ref="H43:H63" si="18">F43+G43+G44+G45+G46</f>
        <v>6.2663527579857728E-2</v>
      </c>
      <c r="I43" s="22">
        <f>H43/B43</f>
        <v>8.8382972609108215E-4</v>
      </c>
      <c r="J43" s="23">
        <f>I43/$M$10</f>
        <v>0.96752840115190775</v>
      </c>
    </row>
    <row r="44" spans="1:10" x14ac:dyDescent="0.25">
      <c r="A44" s="5">
        <v>11</v>
      </c>
      <c r="B44" s="19"/>
      <c r="C44" s="5">
        <v>12.38</v>
      </c>
      <c r="D44" s="5">
        <v>6101</v>
      </c>
      <c r="E44" s="5">
        <f t="shared" si="0"/>
        <v>75530.38</v>
      </c>
      <c r="F44" s="20"/>
      <c r="G44" s="6">
        <f t="shared" si="1"/>
        <v>8.2190417023187412E-3</v>
      </c>
      <c r="H44" s="21"/>
      <c r="I44" s="22"/>
      <c r="J44" s="23"/>
    </row>
    <row r="45" spans="1:10" x14ac:dyDescent="0.25">
      <c r="A45" s="5">
        <v>11</v>
      </c>
      <c r="B45" s="19"/>
      <c r="C45" s="5">
        <v>13.89</v>
      </c>
      <c r="D45" s="5">
        <v>7622</v>
      </c>
      <c r="E45" s="5">
        <f t="shared" si="0"/>
        <v>105869.58</v>
      </c>
      <c r="F45" s="20"/>
      <c r="G45" s="6">
        <f t="shared" si="1"/>
        <v>1.1520483453505332E-2</v>
      </c>
      <c r="H45" s="21"/>
      <c r="I45" s="22"/>
      <c r="J45" s="23"/>
    </row>
    <row r="46" spans="1:10" x14ac:dyDescent="0.25">
      <c r="A46" s="5">
        <v>11</v>
      </c>
      <c r="B46" s="19"/>
      <c r="C46" s="5">
        <v>15.9</v>
      </c>
      <c r="D46" s="5">
        <v>6379</v>
      </c>
      <c r="E46" s="5">
        <f t="shared" si="0"/>
        <v>101426.1</v>
      </c>
      <c r="F46" s="20"/>
      <c r="G46" s="6">
        <f t="shared" si="1"/>
        <v>1.1036954211054556E-2</v>
      </c>
      <c r="H46" s="21"/>
      <c r="I46" s="22"/>
      <c r="J46" s="23"/>
    </row>
    <row r="47" spans="1:10" x14ac:dyDescent="0.25">
      <c r="A47" s="5">
        <v>12</v>
      </c>
      <c r="B47" s="19">
        <v>70.900000000000006</v>
      </c>
      <c r="C47" s="5">
        <v>10.81</v>
      </c>
      <c r="D47" s="5">
        <v>9537</v>
      </c>
      <c r="E47" s="5">
        <f t="shared" si="0"/>
        <v>103094.97</v>
      </c>
      <c r="F47" s="20">
        <f>B47/$M$8*$M$5</f>
        <v>2.5906641088882798E-2</v>
      </c>
      <c r="G47" s="6">
        <f t="shared" si="1"/>
        <v>1.1218556794356117E-2</v>
      </c>
      <c r="H47" s="20">
        <f t="shared" si="18"/>
        <v>8.0978282005991539E-2</v>
      </c>
      <c r="I47" s="22">
        <f>H47/B47</f>
        <v>1.1421478421155364E-3</v>
      </c>
      <c r="J47" s="23">
        <f t="shared" ref="J47" si="19">I47/$M$10</f>
        <v>1.2503092427638778</v>
      </c>
    </row>
    <row r="48" spans="1:10" x14ac:dyDescent="0.25">
      <c r="A48" s="5">
        <v>12</v>
      </c>
      <c r="B48" s="19"/>
      <c r="C48" s="5">
        <v>12.38</v>
      </c>
      <c r="D48" s="5">
        <v>9574</v>
      </c>
      <c r="E48" s="5">
        <f t="shared" si="0"/>
        <v>118526.12000000001</v>
      </c>
      <c r="F48" s="20"/>
      <c r="G48" s="6">
        <f t="shared" si="1"/>
        <v>1.2897738937551159E-2</v>
      </c>
      <c r="H48" s="21"/>
      <c r="I48" s="22"/>
      <c r="J48" s="23"/>
    </row>
    <row r="49" spans="1:10" x14ac:dyDescent="0.25">
      <c r="A49" s="5">
        <v>12</v>
      </c>
      <c r="B49" s="19"/>
      <c r="C49" s="5">
        <v>13.89</v>
      </c>
      <c r="D49" s="5">
        <v>9942</v>
      </c>
      <c r="E49" s="5">
        <f t="shared" si="0"/>
        <v>138094.38</v>
      </c>
      <c r="F49" s="20"/>
      <c r="G49" s="6">
        <f t="shared" si="1"/>
        <v>1.5027111846595383E-2</v>
      </c>
      <c r="H49" s="21"/>
      <c r="I49" s="22"/>
      <c r="J49" s="23"/>
    </row>
    <row r="50" spans="1:10" x14ac:dyDescent="0.25">
      <c r="A50" s="5">
        <v>12</v>
      </c>
      <c r="B50" s="19"/>
      <c r="C50" s="5">
        <v>15.9</v>
      </c>
      <c r="D50" s="5">
        <v>9206</v>
      </c>
      <c r="E50" s="5">
        <f t="shared" si="0"/>
        <v>146375.4</v>
      </c>
      <c r="F50" s="20"/>
      <c r="G50" s="6">
        <f t="shared" si="1"/>
        <v>1.5928233338606088E-2</v>
      </c>
      <c r="H50" s="21"/>
      <c r="I50" s="22"/>
      <c r="J50" s="23"/>
    </row>
    <row r="51" spans="1:10" x14ac:dyDescent="0.25">
      <c r="A51" s="5">
        <v>13</v>
      </c>
      <c r="B51" s="19">
        <v>68.2</v>
      </c>
      <c r="C51" s="5">
        <v>10.81</v>
      </c>
      <c r="D51" s="5">
        <v>4997</v>
      </c>
      <c r="E51" s="5">
        <f t="shared" si="0"/>
        <v>54017.57</v>
      </c>
      <c r="F51" s="20">
        <f>B51/$M$8*$M$5</f>
        <v>2.4920069425413357E-2</v>
      </c>
      <c r="G51" s="6">
        <f t="shared" si="1"/>
        <v>5.8780673483692482E-3</v>
      </c>
      <c r="H51" s="20">
        <f t="shared" si="18"/>
        <v>6.1940910641568363E-2</v>
      </c>
      <c r="I51" s="22">
        <f>H51/B51</f>
        <v>9.0822449621067976E-4</v>
      </c>
      <c r="J51" s="23">
        <f t="shared" ref="J51" si="20">I51/$M$10</f>
        <v>0.99423335600183116</v>
      </c>
    </row>
    <row r="52" spans="1:10" x14ac:dyDescent="0.25">
      <c r="A52" s="5">
        <v>13</v>
      </c>
      <c r="B52" s="19"/>
      <c r="C52" s="5">
        <v>12.38</v>
      </c>
      <c r="D52" s="5">
        <v>5005</v>
      </c>
      <c r="E52" s="5">
        <f t="shared" si="0"/>
        <v>61961.9</v>
      </c>
      <c r="F52" s="20"/>
      <c r="G52" s="6">
        <f t="shared" si="1"/>
        <v>6.7425510113268798E-3</v>
      </c>
      <c r="H52" s="21"/>
      <c r="I52" s="22"/>
      <c r="J52" s="23"/>
    </row>
    <row r="53" spans="1:10" x14ac:dyDescent="0.25">
      <c r="A53" s="5">
        <v>13</v>
      </c>
      <c r="B53" s="19"/>
      <c r="C53" s="5">
        <v>13.89</v>
      </c>
      <c r="D53" s="5">
        <v>7661</v>
      </c>
      <c r="E53" s="5">
        <f t="shared" si="0"/>
        <v>106411.29000000001</v>
      </c>
      <c r="F53" s="20"/>
      <c r="G53" s="6">
        <f t="shared" si="1"/>
        <v>1.1579431085975381E-2</v>
      </c>
      <c r="H53" s="21"/>
      <c r="I53" s="22"/>
      <c r="J53" s="23"/>
    </row>
    <row r="54" spans="1:10" x14ac:dyDescent="0.25">
      <c r="A54" s="5">
        <v>13</v>
      </c>
      <c r="B54" s="19"/>
      <c r="C54" s="5">
        <v>15.9</v>
      </c>
      <c r="D54" s="5">
        <v>7410</v>
      </c>
      <c r="E54" s="5">
        <f t="shared" si="0"/>
        <v>117819</v>
      </c>
      <c r="F54" s="20"/>
      <c r="G54" s="6">
        <f t="shared" si="1"/>
        <v>1.2820791770483501E-2</v>
      </c>
      <c r="H54" s="21"/>
      <c r="I54" s="22"/>
      <c r="J54" s="23"/>
    </row>
    <row r="55" spans="1:10" x14ac:dyDescent="0.25">
      <c r="A55" s="5">
        <v>14</v>
      </c>
      <c r="B55" s="19">
        <v>68.099999999999994</v>
      </c>
      <c r="C55" s="5">
        <v>6.33</v>
      </c>
      <c r="D55" s="5">
        <v>4797</v>
      </c>
      <c r="E55" s="5">
        <f t="shared" si="0"/>
        <v>30365.010000000002</v>
      </c>
      <c r="F55" s="20">
        <f>B55/$M$8*$M$5</f>
        <v>2.4883529734173744E-2</v>
      </c>
      <c r="G55" s="6">
        <f t="shared" si="1"/>
        <v>3.3042503358426843E-3</v>
      </c>
      <c r="H55" s="20">
        <f t="shared" si="18"/>
        <v>5.1585069424548546E-2</v>
      </c>
      <c r="I55" s="22">
        <f>H55/B55</f>
        <v>7.5749000623419316E-4</v>
      </c>
      <c r="J55" s="23">
        <f t="shared" ref="J55" si="21">I55/$M$10</f>
        <v>0.82922430982457129</v>
      </c>
    </row>
    <row r="56" spans="1:10" x14ac:dyDescent="0.25">
      <c r="A56" s="5">
        <v>14</v>
      </c>
      <c r="B56" s="19"/>
      <c r="C56" s="5">
        <v>12.38</v>
      </c>
      <c r="D56" s="5">
        <v>5119</v>
      </c>
      <c r="E56" s="5">
        <f t="shared" si="0"/>
        <v>63373.22</v>
      </c>
      <c r="F56" s="20"/>
      <c r="G56" s="6">
        <f t="shared" si="1"/>
        <v>6.8961275977986606E-3</v>
      </c>
      <c r="H56" s="21"/>
      <c r="I56" s="22"/>
      <c r="J56" s="23"/>
    </row>
    <row r="57" spans="1:10" x14ac:dyDescent="0.25">
      <c r="A57" s="5">
        <v>14</v>
      </c>
      <c r="B57" s="19"/>
      <c r="C57" s="5">
        <v>13.89</v>
      </c>
      <c r="D57" s="5">
        <v>4667</v>
      </c>
      <c r="E57" s="5">
        <f t="shared" si="0"/>
        <v>64824.630000000005</v>
      </c>
      <c r="F57" s="20"/>
      <c r="G57" s="6">
        <f t="shared" si="1"/>
        <v>7.0540666855824436E-3</v>
      </c>
      <c r="H57" s="21"/>
      <c r="I57" s="22"/>
      <c r="J57" s="23"/>
    </row>
    <row r="58" spans="1:10" x14ac:dyDescent="0.25">
      <c r="A58" s="5">
        <v>14</v>
      </c>
      <c r="B58" s="19"/>
      <c r="C58" s="5">
        <v>16.2</v>
      </c>
      <c r="D58" s="5">
        <v>5359</v>
      </c>
      <c r="E58" s="5">
        <f t="shared" si="0"/>
        <v>86815.8</v>
      </c>
      <c r="F58" s="20"/>
      <c r="G58" s="6">
        <f t="shared" si="1"/>
        <v>9.4470950711510147E-3</v>
      </c>
      <c r="H58" s="21"/>
      <c r="I58" s="22"/>
      <c r="J58" s="23"/>
    </row>
    <row r="59" spans="1:10" x14ac:dyDescent="0.25">
      <c r="A59" s="5">
        <v>15</v>
      </c>
      <c r="B59" s="19">
        <v>70.900000000000006</v>
      </c>
      <c r="C59" s="5">
        <v>10.81</v>
      </c>
      <c r="D59" s="5">
        <v>8666</v>
      </c>
      <c r="E59" s="5">
        <f t="shared" si="0"/>
        <v>93679.46</v>
      </c>
      <c r="F59" s="20">
        <f>B59/$M$8*$M$5</f>
        <v>2.5906641088882798E-2</v>
      </c>
      <c r="G59" s="6">
        <f t="shared" si="1"/>
        <v>1.0193982717824276E-2</v>
      </c>
      <c r="H59" s="20">
        <f t="shared" si="18"/>
        <v>6.4882632646719104E-2</v>
      </c>
      <c r="I59" s="22">
        <f>H59/B59</f>
        <v>9.1512881024991683E-4</v>
      </c>
      <c r="J59" s="23">
        <f t="shared" ref="J59" si="22">I59/$M$10</f>
        <v>1.001791508580584</v>
      </c>
    </row>
    <row r="60" spans="1:10" x14ac:dyDescent="0.25">
      <c r="A60" s="5">
        <v>15</v>
      </c>
      <c r="B60" s="19"/>
      <c r="C60" s="5">
        <v>12.38</v>
      </c>
      <c r="D60" s="5">
        <v>4558</v>
      </c>
      <c r="E60" s="5">
        <f t="shared" si="0"/>
        <v>56428.04</v>
      </c>
      <c r="F60" s="20"/>
      <c r="G60" s="6">
        <f t="shared" si="1"/>
        <v>6.1403691327927912E-3</v>
      </c>
      <c r="H60" s="21"/>
      <c r="I60" s="22"/>
      <c r="J60" s="23"/>
    </row>
    <row r="61" spans="1:10" x14ac:dyDescent="0.25">
      <c r="A61" s="5">
        <v>15</v>
      </c>
      <c r="B61" s="19"/>
      <c r="C61" s="5">
        <v>13.89</v>
      </c>
      <c r="D61" s="5">
        <v>4413</v>
      </c>
      <c r="E61" s="5">
        <f t="shared" si="0"/>
        <v>61296.57</v>
      </c>
      <c r="F61" s="20"/>
      <c r="G61" s="6">
        <f t="shared" si="1"/>
        <v>6.6701513356493079E-3</v>
      </c>
      <c r="H61" s="21"/>
      <c r="I61" s="22"/>
      <c r="J61" s="23"/>
    </row>
    <row r="62" spans="1:10" x14ac:dyDescent="0.25">
      <c r="A62" s="5">
        <v>15</v>
      </c>
      <c r="B62" s="19"/>
      <c r="C62" s="5">
        <v>15.9</v>
      </c>
      <c r="D62" s="5">
        <v>9231</v>
      </c>
      <c r="E62" s="5">
        <f t="shared" si="0"/>
        <v>146772.9</v>
      </c>
      <c r="F62" s="20"/>
      <c r="G62" s="6">
        <f t="shared" si="1"/>
        <v>1.5971488371569934E-2</v>
      </c>
      <c r="H62" s="21"/>
      <c r="I62" s="22"/>
      <c r="J62" s="23"/>
    </row>
    <row r="63" spans="1:10" x14ac:dyDescent="0.25">
      <c r="A63" s="5">
        <v>16</v>
      </c>
      <c r="B63" s="19">
        <v>70.900000000000006</v>
      </c>
      <c r="C63" s="5">
        <v>10.81</v>
      </c>
      <c r="D63" s="5">
        <v>6608</v>
      </c>
      <c r="E63" s="5">
        <f t="shared" si="0"/>
        <v>71432.48000000001</v>
      </c>
      <c r="F63" s="20">
        <f>B63/$M$8*$M$5</f>
        <v>2.5906641088882798E-2</v>
      </c>
      <c r="G63" s="6">
        <f t="shared" si="1"/>
        <v>7.7731176782117268E-3</v>
      </c>
      <c r="H63" s="20">
        <f t="shared" si="18"/>
        <v>5.5113197805390729E-2</v>
      </c>
      <c r="I63" s="22">
        <f>H63/B63</f>
        <v>7.7733706354570842E-4</v>
      </c>
      <c r="J63" s="23">
        <f>I63/$M$10</f>
        <v>0.85095088346348702</v>
      </c>
    </row>
    <row r="64" spans="1:10" x14ac:dyDescent="0.25">
      <c r="A64" s="5">
        <v>16</v>
      </c>
      <c r="B64" s="19"/>
      <c r="C64" s="5">
        <v>12.38</v>
      </c>
      <c r="D64" s="5">
        <v>4336</v>
      </c>
      <c r="E64" s="5">
        <f t="shared" si="0"/>
        <v>53679.68</v>
      </c>
      <c r="F64" s="20"/>
      <c r="G64" s="6">
        <f t="shared" si="1"/>
        <v>5.8412989380845857E-3</v>
      </c>
      <c r="H64" s="21"/>
      <c r="I64" s="22"/>
      <c r="J64" s="23"/>
    </row>
    <row r="65" spans="1:10" x14ac:dyDescent="0.25">
      <c r="A65" s="5">
        <v>16</v>
      </c>
      <c r="B65" s="19"/>
      <c r="C65" s="5">
        <v>13.89</v>
      </c>
      <c r="D65" s="5">
        <v>5389</v>
      </c>
      <c r="E65" s="5">
        <f t="shared" si="0"/>
        <v>74853.210000000006</v>
      </c>
      <c r="F65" s="20"/>
      <c r="G65" s="6">
        <f t="shared" si="1"/>
        <v>8.145353625156157E-3</v>
      </c>
      <c r="H65" s="21"/>
      <c r="I65" s="22"/>
      <c r="J65" s="23"/>
    </row>
    <row r="66" spans="1:10" x14ac:dyDescent="0.25">
      <c r="A66" s="5">
        <v>16</v>
      </c>
      <c r="B66" s="19"/>
      <c r="C66" s="5">
        <v>15.9</v>
      </c>
      <c r="D66" s="5">
        <v>4304</v>
      </c>
      <c r="E66" s="5">
        <f t="shared" si="0"/>
        <v>68433.600000000006</v>
      </c>
      <c r="F66" s="20"/>
      <c r="G66" s="6">
        <f t="shared" si="1"/>
        <v>7.4467864750554641E-3</v>
      </c>
      <c r="H66" s="21"/>
      <c r="I66" s="22"/>
      <c r="J66" s="23"/>
    </row>
    <row r="67" spans="1:10" x14ac:dyDescent="0.25">
      <c r="F67" s="1"/>
      <c r="G67" s="1"/>
    </row>
    <row r="68" spans="1:10" x14ac:dyDescent="0.25">
      <c r="D68" s="18" t="s">
        <v>17</v>
      </c>
      <c r="E68" s="18"/>
      <c r="F68" s="1">
        <f>SUM(F4:F67)</f>
        <v>0.39999999999999997</v>
      </c>
      <c r="G68" s="1">
        <f>SUM(G4:G67)</f>
        <v>0.59999999999999976</v>
      </c>
      <c r="H68" s="1">
        <f>SUM(H4:H67)</f>
        <v>0.99999999999999978</v>
      </c>
    </row>
    <row r="70" spans="1:10" x14ac:dyDescent="0.25">
      <c r="B70" t="s">
        <v>21</v>
      </c>
    </row>
  </sheetData>
  <mergeCells count="83">
    <mergeCell ref="A2:J2"/>
    <mergeCell ref="B59:B62"/>
    <mergeCell ref="F59:F62"/>
    <mergeCell ref="H59:H62"/>
    <mergeCell ref="I59:I62"/>
    <mergeCell ref="J59:J62"/>
    <mergeCell ref="B51:B54"/>
    <mergeCell ref="F51:F54"/>
    <mergeCell ref="H51:H54"/>
    <mergeCell ref="I51:I54"/>
    <mergeCell ref="J51:J54"/>
    <mergeCell ref="B55:B58"/>
    <mergeCell ref="F55:F58"/>
    <mergeCell ref="H55:H58"/>
    <mergeCell ref="I55:I58"/>
    <mergeCell ref="J55:J58"/>
    <mergeCell ref="B63:B66"/>
    <mergeCell ref="F63:F66"/>
    <mergeCell ref="H63:H66"/>
    <mergeCell ref="I63:I66"/>
    <mergeCell ref="J63:J66"/>
    <mergeCell ref="B43:B46"/>
    <mergeCell ref="F43:F46"/>
    <mergeCell ref="H43:H46"/>
    <mergeCell ref="I43:I46"/>
    <mergeCell ref="J43:J46"/>
    <mergeCell ref="B47:B50"/>
    <mergeCell ref="F47:F50"/>
    <mergeCell ref="H47:H50"/>
    <mergeCell ref="I47:I50"/>
    <mergeCell ref="J47:J50"/>
    <mergeCell ref="B35:B38"/>
    <mergeCell ref="F35:F38"/>
    <mergeCell ref="H35:H38"/>
    <mergeCell ref="I35:I38"/>
    <mergeCell ref="J35:J38"/>
    <mergeCell ref="B39:B42"/>
    <mergeCell ref="F39:F42"/>
    <mergeCell ref="H39:H42"/>
    <mergeCell ref="I39:I42"/>
    <mergeCell ref="J39:J42"/>
    <mergeCell ref="B27:B30"/>
    <mergeCell ref="F27:F30"/>
    <mergeCell ref="H27:H30"/>
    <mergeCell ref="I27:I30"/>
    <mergeCell ref="J27:J30"/>
    <mergeCell ref="B31:B34"/>
    <mergeCell ref="F31:F34"/>
    <mergeCell ref="H31:H34"/>
    <mergeCell ref="I31:I34"/>
    <mergeCell ref="J31:J34"/>
    <mergeCell ref="B19:B22"/>
    <mergeCell ref="F19:F22"/>
    <mergeCell ref="H19:H22"/>
    <mergeCell ref="I19:I22"/>
    <mergeCell ref="J19:J22"/>
    <mergeCell ref="B23:B26"/>
    <mergeCell ref="F23:F26"/>
    <mergeCell ref="H23:H26"/>
    <mergeCell ref="I23:I26"/>
    <mergeCell ref="J23:J26"/>
    <mergeCell ref="J15:J18"/>
    <mergeCell ref="B11:B14"/>
    <mergeCell ref="F11:F14"/>
    <mergeCell ref="H11:H14"/>
    <mergeCell ref="I11:I14"/>
    <mergeCell ref="J11:J14"/>
    <mergeCell ref="A1:J1"/>
    <mergeCell ref="D68:E68"/>
    <mergeCell ref="B7:B10"/>
    <mergeCell ref="F7:F10"/>
    <mergeCell ref="H7:H10"/>
    <mergeCell ref="I7:I10"/>
    <mergeCell ref="J7:J10"/>
    <mergeCell ref="B4:B6"/>
    <mergeCell ref="F4:F6"/>
    <mergeCell ref="H4:H6"/>
    <mergeCell ref="I4:I6"/>
    <mergeCell ref="J4:J6"/>
    <mergeCell ref="B15:B18"/>
    <mergeCell ref="F15:F18"/>
    <mergeCell ref="H15:H18"/>
    <mergeCell ref="I15:I18"/>
  </mergeCells>
  <conditionalFormatting sqref="J3:J1048576">
    <cfRule type="dataBar" priority="1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{AD0A95D3-16D0-4363-9417-09595A2F0D6B}</x14:id>
        </ext>
      </extLst>
    </cfRule>
  </conditionalFormatting>
  <pageMargins left="0.25" right="0.25" top="0.75" bottom="0.75" header="0.3" footer="0.3"/>
  <pageSetup paperSize="173" scale="71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0A95D3-16D0-4363-9417-09595A2F0D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J3:J1048576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Vzorek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Knobloch</dc:creator>
  <cp:lastModifiedBy>Petr Patocka</cp:lastModifiedBy>
  <cp:lastPrinted>2017-07-19T08:16:34Z</cp:lastPrinted>
  <dcterms:created xsi:type="dcterms:W3CDTF">2017-07-18T12:22:26Z</dcterms:created>
  <dcterms:modified xsi:type="dcterms:W3CDTF">2022-06-06T11:52:14Z</dcterms:modified>
</cp:coreProperties>
</file>